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Moneypenny\Marketing\Digital Marketing\Digital Activity, Advertising and Campaigns\Drew\Adwords\"/>
    </mc:Choice>
  </mc:AlternateContent>
  <bookViews>
    <workbookView xWindow="0" yWindow="0" windowWidth="28800" windowHeight="12300"/>
  </bookViews>
  <sheets>
    <sheet name="Significance" sheetId="1" r:id="rId1"/>
  </sheets>
  <definedNames>
    <definedName name="challenger_conversion">Significance!$D$20</definedName>
    <definedName name="challenger_se">Significance!$E$20</definedName>
    <definedName name="challenger_std_dev">Significance!$G$20</definedName>
    <definedName name="control_conversion">Significance!$D$19</definedName>
    <definedName name="control_se">Significance!$E$19</definedName>
    <definedName name="control_std_dev">Significance!$G$19</definedName>
    <definedName name="conversion_control">Significance!$D$19</definedName>
    <definedName name="z_score">Significance!$B$23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  <c r="H9" i="1" l="1"/>
  <c r="F8" i="1"/>
  <c r="H8" i="1" s="1"/>
  <c r="F7" i="1"/>
  <c r="H7" i="1" s="1"/>
  <c r="G9" i="1" l="1"/>
  <c r="D9" i="1"/>
  <c r="G8" i="1"/>
  <c r="D7" i="1"/>
  <c r="D8" i="1"/>
  <c r="D6" i="1"/>
  <c r="G7" i="1"/>
  <c r="E7" i="1" l="1"/>
  <c r="E8" i="1"/>
  <c r="E9" i="1"/>
  <c r="D19" i="1"/>
  <c r="E19" i="1" s="1"/>
  <c r="D20" i="1"/>
  <c r="F19" i="1" l="1"/>
  <c r="G19" i="1" s="1"/>
  <c r="E20" i="1"/>
  <c r="F20" i="1"/>
  <c r="G20" i="1" s="1"/>
  <c r="B23" i="1" l="1"/>
  <c r="B24" i="1" s="1"/>
  <c r="B25" i="1" s="1"/>
</calcChain>
</file>

<file path=xl/comments1.xml><?xml version="1.0" encoding="utf-8"?>
<comments xmlns="http://schemas.openxmlformats.org/spreadsheetml/2006/main">
  <authors>
    <author>Andrew Campbell-Griffiths</author>
  </authors>
  <commentList>
    <comment ref="A6" authorId="0" shapeId="0">
      <text>
        <r>
          <rPr>
            <b/>
            <sz val="9"/>
            <color indexed="81"/>
            <rFont val="Tahoma"/>
            <family val="2"/>
          </rPr>
          <t>Andrew Campbell-Griffiths:</t>
        </r>
        <r>
          <rPr>
            <sz val="9"/>
            <color indexed="81"/>
            <rFont val="Tahoma"/>
            <family val="2"/>
          </rPr>
          <t xml:space="preserve">
Original ad/campaign/ad group</t>
        </r>
      </text>
    </comment>
    <comment ref="A7" authorId="0" shapeId="0">
      <text>
        <r>
          <rPr>
            <b/>
            <sz val="9"/>
            <color indexed="81"/>
            <rFont val="Tahoma"/>
            <family val="2"/>
          </rPr>
          <t>Andrew Campbell-Griffiths:</t>
        </r>
        <r>
          <rPr>
            <sz val="9"/>
            <color indexed="81"/>
            <rFont val="Tahoma"/>
            <family val="2"/>
          </rPr>
          <t xml:space="preserve">
Ad/Ad group/campaign with a change added to it.</t>
        </r>
      </text>
    </comment>
    <comment ref="G7" authorId="0" shapeId="0">
      <text>
        <r>
          <rPr>
            <b/>
            <sz val="9"/>
            <color indexed="81"/>
            <rFont val="Tahoma"/>
            <family val="2"/>
          </rPr>
          <t>Andrew Campbell-Griffiths:</t>
        </r>
        <r>
          <rPr>
            <sz val="9"/>
            <color indexed="81"/>
            <rFont val="Tahoma"/>
            <family val="2"/>
          </rPr>
          <t xml:space="preserve">
statistically significant change compared to the control?</t>
        </r>
      </text>
    </comment>
  </commentList>
</comments>
</file>

<file path=xl/sharedStrings.xml><?xml version="1.0" encoding="utf-8"?>
<sst xmlns="http://schemas.openxmlformats.org/spreadsheetml/2006/main" count="32" uniqueCount="29">
  <si>
    <t>Control</t>
  </si>
  <si>
    <t>Challenger</t>
  </si>
  <si>
    <t>Visitors</t>
  </si>
  <si>
    <t>Conversions</t>
  </si>
  <si>
    <t>Variant</t>
  </si>
  <si>
    <t>Conversion Rate</t>
  </si>
  <si>
    <t>Standard Error</t>
  </si>
  <si>
    <t>Significance</t>
  </si>
  <si>
    <t>Experiment Data</t>
  </si>
  <si>
    <t>Z-score:</t>
  </si>
  <si>
    <t>Two-tailed P-value:</t>
  </si>
  <si>
    <t>Test significant at 95% confidence:</t>
  </si>
  <si>
    <t>Variance</t>
  </si>
  <si>
    <t>Std. Dev.</t>
  </si>
  <si>
    <t>Full version showing error, variance, standard deviation, and z-score:</t>
  </si>
  <si>
    <t>Sessions</t>
  </si>
  <si>
    <t>Change</t>
  </si>
  <si>
    <t>P-value</t>
  </si>
  <si>
    <t>Significant?</t>
  </si>
  <si>
    <t>Single cell formula for two-sided p-value:</t>
  </si>
  <si>
    <t>Significant after Bonferroni correction?</t>
  </si>
  <si>
    <t>Note: when you are testing multiple variants each one has a false positive rate equal to the significance level, which means the overall probability of a false positive is higher than 5% (with 3 challengers it is 1 - 0.95^3 = 14.3%). So to keep the overall confidence level at 95% you need to apply the Bonferroni correction: 5% / (num. of challengers) = 5% / 3 = 1.67%. Each variant now needs a p-value of less than 1.67% to be significant. In the template I have given an example of ignoring and applying the Bonferroni correction.</t>
  </si>
  <si>
    <t>You can use this one as a template or just copy the formula in cell F7</t>
  </si>
  <si>
    <t>Control - A (March)</t>
  </si>
  <si>
    <t>Challenger - (April)</t>
  </si>
  <si>
    <t>Challenger - (Feb)</t>
  </si>
  <si>
    <t>Challenger - (Jan)</t>
  </si>
  <si>
    <t>The Bonferroni correction is an adjustment made to P values when several dependent or independent statistical tests are being performed simultaneously on a single data set. To perform a Bonferroni correction, divide the critical P value (α) by the number of comparisons being made.</t>
  </si>
  <si>
    <t>Adwords Significance Calculator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</si>
</sst>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0.00000"/>
    <numFmt numFmtId="165" formatCode="0.0000"/>
    <numFmt numFmtId="166" formatCode="0.000"/>
    <numFmt numFmtId="167" formatCode="0.0%"/>
  </numFmts>
  <fonts count="2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i/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6"/>
      <color theme="10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33">
    <fill>
      <patternFill patternType="none"/>
    </fill>
    <fill>
      <patternFill patternType="gray125"/>
    </fill>
    <fill>
      <patternFill patternType="solid">
        <fgColor theme="5" tint="0.79998168889431442"/>
        <bgColor indexed="65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 style="thin">
        <color theme="5"/>
      </left>
      <right style="thin">
        <color theme="5"/>
      </right>
      <top style="thin">
        <color theme="5"/>
      </top>
      <bottom style="thin">
        <color theme="5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44">
    <xf numFmtId="0" fontId="0" fillId="0" borderId="0"/>
    <xf numFmtId="9" fontId="1" fillId="0" borderId="0" applyFont="0" applyFill="0" applyBorder="0" applyAlignment="0" applyProtection="0"/>
    <xf numFmtId="0" fontId="1" fillId="2" borderId="0" applyNumberFormat="0" applyBorder="0" applyAlignment="0" applyProtection="0"/>
    <xf numFmtId="0" fontId="5" fillId="0" borderId="0" applyNumberFormat="0" applyFill="0" applyBorder="0" applyAlignment="0" applyProtection="0"/>
    <xf numFmtId="0" fontId="6" fillId="0" borderId="2" applyNumberFormat="0" applyFill="0" applyAlignment="0" applyProtection="0"/>
    <xf numFmtId="0" fontId="7" fillId="0" borderId="3" applyNumberFormat="0" applyFill="0" applyAlignment="0" applyProtection="0"/>
    <xf numFmtId="0" fontId="8" fillId="0" borderId="4" applyNumberFormat="0" applyFill="0" applyAlignment="0" applyProtection="0"/>
    <xf numFmtId="0" fontId="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5" applyNumberFormat="0" applyAlignment="0" applyProtection="0"/>
    <xf numFmtId="0" fontId="13" fillId="7" borderId="6" applyNumberFormat="0" applyAlignment="0" applyProtection="0"/>
    <xf numFmtId="0" fontId="14" fillId="7" borderId="5" applyNumberFormat="0" applyAlignment="0" applyProtection="0"/>
    <xf numFmtId="0" fontId="15" fillId="0" borderId="7" applyNumberFormat="0" applyFill="0" applyAlignment="0" applyProtection="0"/>
    <xf numFmtId="0" fontId="16" fillId="8" borderId="8" applyNumberFormat="0" applyAlignment="0" applyProtection="0"/>
    <xf numFmtId="0" fontId="17" fillId="0" borderId="0" applyNumberFormat="0" applyFill="0" applyBorder="0" applyAlignment="0" applyProtection="0"/>
    <xf numFmtId="0" fontId="1" fillId="9" borderId="9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10" applyNumberFormat="0" applyFill="0" applyAlignment="0" applyProtection="0"/>
    <xf numFmtId="0" fontId="20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1" fillId="15" borderId="0" applyNumberFormat="0" applyBorder="0" applyAlignment="0" applyProtection="0"/>
    <xf numFmtId="0" fontId="20" fillId="16" borderId="0" applyNumberFormat="0" applyBorder="0" applyAlignment="0" applyProtection="0"/>
    <xf numFmtId="0" fontId="20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20" fillId="20" borderId="0" applyNumberFormat="0" applyBorder="0" applyAlignment="0" applyProtection="0"/>
    <xf numFmtId="0" fontId="20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20" fillId="24" borderId="0" applyNumberFormat="0" applyBorder="0" applyAlignment="0" applyProtection="0"/>
    <xf numFmtId="0" fontId="20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20" fillId="28" borderId="0" applyNumberFormat="0" applyBorder="0" applyAlignment="0" applyProtection="0"/>
    <xf numFmtId="0" fontId="20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20" fillId="32" borderId="0" applyNumberFormat="0" applyBorder="0" applyAlignment="0" applyProtection="0"/>
    <xf numFmtId="0" fontId="22" fillId="0" borderId="0" applyNumberFormat="0" applyFill="0" applyBorder="0" applyAlignment="0" applyProtection="0"/>
  </cellStyleXfs>
  <cellXfs count="36">
    <xf numFmtId="0" fontId="0" fillId="0" borderId="0" xfId="0"/>
    <xf numFmtId="0" fontId="2" fillId="0" borderId="0" xfId="0" applyFont="1"/>
    <xf numFmtId="10" fontId="0" fillId="0" borderId="0" xfId="1" applyNumberFormat="1" applyFont="1"/>
    <xf numFmtId="0" fontId="0" fillId="0" borderId="0" xfId="0" applyFont="1"/>
    <xf numFmtId="0" fontId="1" fillId="2" borderId="1" xfId="2" applyBorder="1"/>
    <xf numFmtId="2" fontId="1" fillId="2" borderId="1" xfId="2" applyNumberFormat="1" applyBorder="1"/>
    <xf numFmtId="0" fontId="4" fillId="2" borderId="1" xfId="2" applyFont="1" applyBorder="1"/>
    <xf numFmtId="10" fontId="4" fillId="2" borderId="1" xfId="1" applyNumberFormat="1" applyFont="1" applyFill="1" applyBorder="1"/>
    <xf numFmtId="0" fontId="4" fillId="2" borderId="1" xfId="2" applyFont="1" applyBorder="1" applyAlignment="1">
      <alignment horizontal="right"/>
    </xf>
    <xf numFmtId="166" fontId="0" fillId="0" borderId="0" xfId="1" applyNumberFormat="1" applyFont="1"/>
    <xf numFmtId="165" fontId="0" fillId="0" borderId="0" xfId="1" applyNumberFormat="1" applyFont="1"/>
    <xf numFmtId="164" fontId="0" fillId="0" borderId="0" xfId="1" applyNumberFormat="1" applyFont="1"/>
    <xf numFmtId="0" fontId="21" fillId="0" borderId="0" xfId="0" applyFont="1"/>
    <xf numFmtId="0" fontId="3" fillId="0" borderId="11" xfId="0" applyFont="1" applyBorder="1"/>
    <xf numFmtId="0" fontId="0" fillId="0" borderId="0" xfId="0"/>
    <xf numFmtId="10" fontId="0" fillId="0" borderId="0" xfId="1" applyNumberFormat="1" applyFont="1"/>
    <xf numFmtId="0" fontId="0" fillId="0" borderId="11" xfId="0" applyBorder="1"/>
    <xf numFmtId="0" fontId="0" fillId="0" borderId="0" xfId="0"/>
    <xf numFmtId="10" fontId="0" fillId="0" borderId="0" xfId="1" applyNumberFormat="1" applyFont="1"/>
    <xf numFmtId="0" fontId="0" fillId="0" borderId="11" xfId="0" applyBorder="1"/>
    <xf numFmtId="0" fontId="16" fillId="0" borderId="0" xfId="0" applyFont="1" applyFill="1" applyBorder="1"/>
    <xf numFmtId="3" fontId="0" fillId="0" borderId="0" xfId="0" applyNumberFormat="1" applyFont="1" applyFill="1" applyBorder="1"/>
    <xf numFmtId="10" fontId="0" fillId="0" borderId="0" xfId="0" applyNumberFormat="1" applyFont="1" applyFill="1" applyBorder="1"/>
    <xf numFmtId="10" fontId="0" fillId="0" borderId="0" xfId="1" applyNumberFormat="1" applyFont="1" applyFill="1" applyBorder="1"/>
    <xf numFmtId="0" fontId="0" fillId="0" borderId="0" xfId="0" applyFill="1"/>
    <xf numFmtId="167" fontId="0" fillId="0" borderId="0" xfId="1" applyNumberFormat="1" applyFont="1" applyFill="1" applyBorder="1"/>
    <xf numFmtId="0" fontId="4" fillId="0" borderId="0" xfId="0" applyFont="1"/>
    <xf numFmtId="0" fontId="22" fillId="0" borderId="0" xfId="43"/>
    <xf numFmtId="0" fontId="23" fillId="0" borderId="11" xfId="43" applyFont="1" applyBorder="1"/>
    <xf numFmtId="0" fontId="16" fillId="0" borderId="0" xfId="0" applyFont="1" applyFill="1"/>
    <xf numFmtId="0" fontId="24" fillId="0" borderId="0" xfId="0" applyFont="1" applyFill="1" applyAlignment="1">
      <alignment horizontal="left" wrapText="1"/>
    </xf>
    <xf numFmtId="0" fontId="24" fillId="0" borderId="0" xfId="0" applyFont="1" applyFill="1" applyAlignment="1">
      <alignment horizontal="left" wrapText="1"/>
    </xf>
    <xf numFmtId="0" fontId="16" fillId="0" borderId="12" xfId="0" applyFont="1" applyFill="1" applyBorder="1"/>
    <xf numFmtId="3" fontId="0" fillId="0" borderId="13" xfId="0" applyNumberFormat="1" applyFont="1" applyFill="1" applyBorder="1"/>
    <xf numFmtId="0" fontId="0" fillId="0" borderId="13" xfId="0" applyFill="1" applyBorder="1"/>
    <xf numFmtId="0" fontId="0" fillId="0" borderId="14" xfId="0" applyFill="1" applyBorder="1"/>
  </cellXfs>
  <cellStyles count="44">
    <cellStyle name="20% - Accent1" xfId="21" builtinId="30" customBuiltin="1"/>
    <cellStyle name="20% - Accent2" xfId="2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2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3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20" builtinId="29" customBuiltin="1"/>
    <cellStyle name="Accent2" xfId="24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9" builtinId="27" customBuiltin="1"/>
    <cellStyle name="Calculation" xfId="13" builtinId="22" customBuiltin="1"/>
    <cellStyle name="Check Cell" xfId="15" builtinId="23" customBuiltin="1"/>
    <cellStyle name="Explanatory Text" xfId="18" builtinId="53" customBuiltin="1"/>
    <cellStyle name="Good" xfId="8" builtinId="26" customBuiltin="1"/>
    <cellStyle name="Heading 1" xfId="4" builtinId="16" customBuiltin="1"/>
    <cellStyle name="Heading 2" xfId="5" builtinId="17" customBuiltin="1"/>
    <cellStyle name="Heading 3" xfId="6" builtinId="18" customBuiltin="1"/>
    <cellStyle name="Heading 4" xfId="7" builtinId="19" customBuiltin="1"/>
    <cellStyle name="Hyperlink" xfId="43" builtinId="8"/>
    <cellStyle name="Input" xfId="11" builtinId="20" customBuiltin="1"/>
    <cellStyle name="Linked Cell" xfId="14" builtinId="24" customBuiltin="1"/>
    <cellStyle name="Neutral" xfId="10" builtinId="28" customBuiltin="1"/>
    <cellStyle name="Normal" xfId="0" builtinId="0"/>
    <cellStyle name="Note" xfId="17" builtinId="10" customBuiltin="1"/>
    <cellStyle name="Output" xfId="12" builtinId="21" customBuiltin="1"/>
    <cellStyle name="Percent" xfId="1" builtinId="5"/>
    <cellStyle name="Title" xfId="3" builtinId="15" customBuiltin="1"/>
    <cellStyle name="Total" xfId="19" builtinId="25" customBuiltin="1"/>
    <cellStyle name="Warning Text" xfId="16" builtinId="11" customBuiltin="1"/>
  </cellStyles>
  <dxfs count="17">
    <dxf>
      <fill>
        <patternFill patternType="none">
          <fgColor indexed="64"/>
          <bgColor auto="1"/>
        </patternFill>
      </fill>
      <border diagonalUp="0" diagonalDown="0">
        <left style="medium">
          <color indexed="64"/>
        </left>
        <right style="medium">
          <color indexed="64"/>
        </right>
        <top/>
        <bottom/>
        <vertical/>
        <horizontal/>
      </border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numFmt numFmtId="167" formatCode="0.0%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6" formatCode="0.00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5" formatCode="0.0000"/>
    </dxf>
    <dxf>
      <numFmt numFmtId="164" formatCode="0.00000"/>
    </dxf>
    <dxf>
      <numFmt numFmtId="14" formatCode="0.00%"/>
    </dxf>
    <dxf>
      <fill>
        <patternFill>
          <bgColor rgb="FFFFFF00"/>
        </patternFill>
      </fill>
    </dxf>
    <dxf>
      <font>
        <color rgb="FFFF0000"/>
      </font>
    </dxf>
    <dxf>
      <font>
        <color auto="1"/>
      </font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ExperimentData" displayName="ExperimentData" ref="A18:G20" totalsRowShown="0">
  <autoFilter ref="A18:G20"/>
  <tableColumns count="7">
    <tableColumn id="1" name="Variant"/>
    <tableColumn id="2" name="Visitors"/>
    <tableColumn id="3" name="Conversions"/>
    <tableColumn id="4" name="Conversion Rate" dataDxfId="13" dataCellStyle="Percent">
      <calculatedColumnFormula>ExperimentData[[#This Row],[Conversions]]/ExperimentData[[#This Row],[Visitors]]</calculatedColumnFormula>
    </tableColumn>
    <tableColumn id="5" name="Standard Error" dataDxfId="12" dataCellStyle="Percent">
      <calculatedColumnFormula>SQRT(ExperimentData[[#This Row],[Conversion Rate]]*(1-ExperimentData[[#This Row],[Conversion Rate]])/ExperimentData[[#This Row],[Visitors]])</calculatedColumnFormula>
    </tableColumn>
    <tableColumn id="6" name="Variance" dataDxfId="11" dataCellStyle="Percent">
      <calculatedColumnFormula>ExperimentData[Conversion Rate]*(1-ExperimentData[Conversion Rate])</calculatedColumnFormula>
    </tableColumn>
    <tableColumn id="7" name="Std. Dev." dataDxfId="10" dataCellStyle="Percent">
      <calculatedColumnFormula>SQRT(ExperimentData[[#This Row],[Variance]])</calculatedColumnFormula>
    </tableColumn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3" name="Table3" displayName="Table3" ref="A5:H9" totalsRowShown="0" headerRowDxfId="9" dataDxfId="8">
  <autoFilter ref="A5:H9"/>
  <tableColumns count="8">
    <tableColumn id="7" name="Variant" dataDxfId="0"/>
    <tableColumn id="1" name="Sessions" dataDxfId="7"/>
    <tableColumn id="2" name="Conversions" dataDxfId="6"/>
    <tableColumn id="3" name="Conversion Rate" dataDxfId="5">
      <calculatedColumnFormula>C6/B6</calculatedColumnFormula>
    </tableColumn>
    <tableColumn id="4" name="Change" dataDxfId="4" dataCellStyle="Percent">
      <calculatedColumnFormula>D6/D5-1</calculatedColumnFormula>
    </tableColumn>
    <tableColumn id="5" name="P-value" dataDxfId="3">
      <calculatedColumnFormula>2*(1-_xlfn.NORM.S.DIST(ABS(((C6/B6)-(C5/B5))/SQRT(POWER(SQRT((C5/B5)*(1-(C5/B5))/B5),2)+POWER(SQRT((C6/B6)*(1-(C6/B6))/B6),2))),TRUE))</calculatedColumnFormula>
    </tableColumn>
    <tableColumn id="6" name="Significant?" dataDxfId="2">
      <calculatedColumnFormula>IF(F6&lt;=0.05,"Yes","No")</calculatedColumnFormula>
    </tableColumn>
    <tableColumn id="8" name="Significant after Bonferroni correction?" dataDxfId="1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5" Type="http://schemas.openxmlformats.org/officeDocument/2006/relationships/comments" Target="../comments1.xml"/><Relationship Id="rId4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M30"/>
  <sheetViews>
    <sheetView tabSelected="1" workbookViewId="0">
      <selection activeCell="A11" sqref="A11:H11"/>
    </sheetView>
  </sheetViews>
  <sheetFormatPr defaultRowHeight="15" x14ac:dyDescent="0.25"/>
  <cols>
    <col min="1" max="1" width="35.28515625" customWidth="1"/>
    <col min="2" max="2" width="13.140625" customWidth="1"/>
    <col min="3" max="3" width="13.42578125" bestFit="1" customWidth="1"/>
    <col min="4" max="4" width="17" bestFit="1" customWidth="1"/>
    <col min="5" max="5" width="15.5703125" bestFit="1" customWidth="1"/>
    <col min="6" max="6" width="11.7109375" customWidth="1"/>
    <col min="7" max="7" width="14.7109375" customWidth="1"/>
    <col min="8" max="8" width="36.42578125" bestFit="1" customWidth="1"/>
  </cols>
  <sheetData>
    <row r="1" spans="1:13" s="16" customFormat="1" ht="21" x14ac:dyDescent="0.35">
      <c r="A1" s="13" t="s">
        <v>28</v>
      </c>
      <c r="C1" s="28"/>
      <c r="F1" s="28"/>
    </row>
    <row r="2" spans="1:13" x14ac:dyDescent="0.25">
      <c r="A2" s="3"/>
    </row>
    <row r="3" spans="1:13" s="14" customFormat="1" ht="18.75" x14ac:dyDescent="0.3">
      <c r="A3" s="12" t="s">
        <v>19</v>
      </c>
      <c r="B3" s="15"/>
    </row>
    <row r="4" spans="1:13" s="17" customFormat="1" ht="16.5" thickBot="1" x14ac:dyDescent="0.3">
      <c r="A4" s="26" t="s">
        <v>22</v>
      </c>
      <c r="B4" s="18"/>
    </row>
    <row r="5" spans="1:13" s="14" customFormat="1" x14ac:dyDescent="0.25">
      <c r="A5" s="32" t="s">
        <v>4</v>
      </c>
      <c r="B5" s="20" t="s">
        <v>15</v>
      </c>
      <c r="C5" s="20" t="s">
        <v>3</v>
      </c>
      <c r="D5" s="20" t="s">
        <v>5</v>
      </c>
      <c r="E5" s="20" t="s">
        <v>16</v>
      </c>
      <c r="F5" s="20" t="s">
        <v>17</v>
      </c>
      <c r="G5" s="20" t="s">
        <v>18</v>
      </c>
      <c r="H5" s="29" t="s">
        <v>20</v>
      </c>
      <c r="M5" s="17" t="s">
        <v>27</v>
      </c>
    </row>
    <row r="6" spans="1:13" s="14" customFormat="1" x14ac:dyDescent="0.25">
      <c r="A6" s="33" t="s">
        <v>23</v>
      </c>
      <c r="B6" s="21">
        <v>64</v>
      </c>
      <c r="C6" s="17">
        <v>18</v>
      </c>
      <c r="D6" s="22">
        <f>C6/B6</f>
        <v>0.28125</v>
      </c>
      <c r="E6" s="25"/>
      <c r="F6" s="22"/>
      <c r="G6" s="22"/>
      <c r="H6" s="24"/>
    </row>
    <row r="7" spans="1:13" s="14" customFormat="1" x14ac:dyDescent="0.25">
      <c r="A7" s="33" t="s">
        <v>24</v>
      </c>
      <c r="B7" s="21">
        <v>46</v>
      </c>
      <c r="C7" s="17">
        <v>8</v>
      </c>
      <c r="D7" s="22">
        <f t="shared" ref="D7:D8" si="0">C7/B7</f>
        <v>0.17391304347826086</v>
      </c>
      <c r="E7" s="25">
        <f t="shared" ref="E7" si="1">D7/D6-1</f>
        <v>-0.38164251207729472</v>
      </c>
      <c r="F7" s="23">
        <f>2*(1-_xlfn.NORM.S.DIST(ABS(((C7/B7)-(C6/B6))/SQRT((C7/(B7^2))*(1-(C7/B7))+(C6/(B6^2))*(1-(C6/B6)))),TRUE))</f>
        <v>0.17564731624757823</v>
      </c>
      <c r="G7" s="22" t="str">
        <f t="shared" ref="G7" si="2">IF(F7&lt;=0.05,"Yes","No")</f>
        <v>No</v>
      </c>
      <c r="H7" s="24" t="str">
        <f>IF(F7&lt;=0.0167,"Yes","No")</f>
        <v>No</v>
      </c>
    </row>
    <row r="8" spans="1:13" s="14" customFormat="1" x14ac:dyDescent="0.25">
      <c r="A8" s="34" t="s">
        <v>25</v>
      </c>
      <c r="B8" s="21">
        <v>39</v>
      </c>
      <c r="C8" s="24">
        <v>5</v>
      </c>
      <c r="D8" s="22">
        <f t="shared" si="0"/>
        <v>0.12820512820512819</v>
      </c>
      <c r="E8" s="25">
        <f>D8/D6-1</f>
        <v>-0.54415954415954415</v>
      </c>
      <c r="F8" s="23">
        <f>2*(1-_xlfn.NORM.S.DIST(ABS(((C8/B8)-(C6/B6))/SQRT((C8/(B8^2))*(1-(C8/B8))+(C6/(B6^2))*(1-(C6/B6)))),TRUE))</f>
        <v>4.8633514880922046E-2</v>
      </c>
      <c r="G8" s="24" t="str">
        <f>IF(F8&lt;=0.05,"Yes","No")</f>
        <v>Yes</v>
      </c>
      <c r="H8" s="24" t="str">
        <f t="shared" ref="H8:H9" si="3">IF(F8&lt;=0.0167,"Yes","No")</f>
        <v>No</v>
      </c>
    </row>
    <row r="9" spans="1:13" s="17" customFormat="1" ht="15.75" thickBot="1" x14ac:dyDescent="0.3">
      <c r="A9" s="35" t="s">
        <v>26</v>
      </c>
      <c r="B9" s="21">
        <v>26</v>
      </c>
      <c r="C9" s="24">
        <v>1</v>
      </c>
      <c r="D9" s="22">
        <f>C9/B9</f>
        <v>3.8461538461538464E-2</v>
      </c>
      <c r="E9" s="25">
        <f>D9/D6-1</f>
        <v>-0.86324786324786329</v>
      </c>
      <c r="F9" s="23">
        <f>2*(1-_xlfn.NORM.S.DIST(ABS(((C9/B9)-(C6/B6))/SQRT((C9/(B9^2))*(1-(C9/B9))+(C6/(B6^2))*(1-(C6/B6)))),TRUE))</f>
        <v>3.3431107843751029E-4</v>
      </c>
      <c r="G9" s="24" t="str">
        <f>IF(F9&lt;=0.05,"Yes","No")</f>
        <v>Yes</v>
      </c>
      <c r="H9" s="24" t="str">
        <f t="shared" si="3"/>
        <v>Yes</v>
      </c>
    </row>
    <row r="10" spans="1:13" s="17" customFormat="1" x14ac:dyDescent="0.25">
      <c r="A10" s="24"/>
      <c r="B10" s="21"/>
      <c r="C10" s="24"/>
      <c r="D10" s="22"/>
      <c r="E10" s="25"/>
      <c r="F10" s="23"/>
      <c r="G10" s="24"/>
    </row>
    <row r="11" spans="1:13" s="17" customFormat="1" ht="42" customHeight="1" x14ac:dyDescent="0.25">
      <c r="A11" s="31" t="s">
        <v>21</v>
      </c>
      <c r="B11" s="31"/>
      <c r="C11" s="31"/>
      <c r="D11" s="31"/>
      <c r="E11" s="31"/>
      <c r="F11" s="31"/>
      <c r="G11" s="31"/>
      <c r="H11" s="31"/>
    </row>
    <row r="12" spans="1:13" s="17" customFormat="1" x14ac:dyDescent="0.25">
      <c r="A12" s="30"/>
      <c r="B12" s="30"/>
      <c r="C12" s="30"/>
      <c r="D12" s="30"/>
      <c r="E12" s="30"/>
      <c r="F12" s="30"/>
      <c r="G12" s="30"/>
      <c r="H12" s="30"/>
    </row>
    <row r="13" spans="1:13" s="16" customFormat="1" x14ac:dyDescent="0.25"/>
    <row r="14" spans="1:13" s="14" customFormat="1" x14ac:dyDescent="0.25"/>
    <row r="15" spans="1:13" s="14" customFormat="1" ht="18.75" x14ac:dyDescent="0.3">
      <c r="A15" s="12" t="s">
        <v>14</v>
      </c>
    </row>
    <row r="16" spans="1:13" s="14" customFormat="1" x14ac:dyDescent="0.25"/>
    <row r="17" spans="1:7" ht="18.75" x14ac:dyDescent="0.3">
      <c r="A17" s="1" t="s">
        <v>8</v>
      </c>
    </row>
    <row r="18" spans="1:7" x14ac:dyDescent="0.25">
      <c r="A18" t="s">
        <v>4</v>
      </c>
      <c r="B18" t="s">
        <v>2</v>
      </c>
      <c r="C18" t="s">
        <v>3</v>
      </c>
      <c r="D18" t="s">
        <v>5</v>
      </c>
      <c r="E18" t="s">
        <v>6</v>
      </c>
      <c r="F18" t="s">
        <v>12</v>
      </c>
      <c r="G18" t="s">
        <v>13</v>
      </c>
    </row>
    <row r="19" spans="1:7" x14ac:dyDescent="0.25">
      <c r="A19" t="s">
        <v>0</v>
      </c>
      <c r="B19" s="21">
        <v>64</v>
      </c>
      <c r="C19" s="17">
        <v>18</v>
      </c>
      <c r="D19" s="2">
        <f>ExperimentData[[#This Row],[Conversions]]/ExperimentData[[#This Row],[Visitors]]</f>
        <v>0.28125</v>
      </c>
      <c r="E19" s="11">
        <f>SQRT(ExperimentData[[#This Row],[Conversion Rate]]*(1-ExperimentData[[#This Row],[Conversion Rate]])/ExperimentData[[#This Row],[Visitors]])</f>
        <v>5.6201150663820934E-2</v>
      </c>
      <c r="F19" s="10">
        <f>ExperimentData[Conversion Rate]*(1-ExperimentData[Conversion Rate])</f>
        <v>0.2021484375</v>
      </c>
      <c r="G19" s="9">
        <f>SQRT(ExperimentData[[#This Row],[Variance]])</f>
        <v>0.44960920531056747</v>
      </c>
    </row>
    <row r="20" spans="1:7" x14ac:dyDescent="0.25">
      <c r="A20" t="s">
        <v>1</v>
      </c>
      <c r="B20" s="21">
        <v>39</v>
      </c>
      <c r="C20" s="24">
        <v>5</v>
      </c>
      <c r="D20" s="2">
        <f>ExperimentData[[#This Row],[Conversions]]/ExperimentData[[#This Row],[Visitors]]</f>
        <v>0.12820512820512819</v>
      </c>
      <c r="E20" s="11">
        <f>SQRT(ExperimentData[[#This Row],[Conversion Rate]]*(1-ExperimentData[[#This Row],[Conversion Rate]])/ExperimentData[[#This Row],[Visitors]])</f>
        <v>5.3533735662911981E-2</v>
      </c>
      <c r="F20" s="10">
        <f>ExperimentData[Conversion Rate]*(1-ExperimentData[Conversion Rate])</f>
        <v>0.11176857330703484</v>
      </c>
      <c r="G20" s="9">
        <f>SQRT(ExperimentData[[#This Row],[Variance]])</f>
        <v>0.3343180720616743</v>
      </c>
    </row>
    <row r="22" spans="1:7" ht="18.75" x14ac:dyDescent="0.3">
      <c r="A22" s="1" t="s">
        <v>7</v>
      </c>
    </row>
    <row r="23" spans="1:7" x14ac:dyDescent="0.25">
      <c r="A23" s="4" t="s">
        <v>9</v>
      </c>
      <c r="B23" s="5">
        <f>(challenger_conversion-control_conversion)/SQRT(POWER(control_se,2)+POWER(challenger_se,2))</f>
        <v>-1.9717906086096753</v>
      </c>
    </row>
    <row r="24" spans="1:7" ht="15.75" x14ac:dyDescent="0.25">
      <c r="A24" s="6" t="s">
        <v>10</v>
      </c>
      <c r="B24" s="7">
        <f>2*(1-_xlfn.NORM.S.DIST(ABS(z_score),TRUE))</f>
        <v>4.8633514880922046E-2</v>
      </c>
    </row>
    <row r="25" spans="1:7" ht="15.75" x14ac:dyDescent="0.25">
      <c r="A25" s="6" t="s">
        <v>11</v>
      </c>
      <c r="B25" s="8" t="str">
        <f>IF(B24&lt;=0.05,"Yes","No")</f>
        <v>Yes</v>
      </c>
    </row>
    <row r="26" spans="1:7" s="19" customFormat="1" x14ac:dyDescent="0.25"/>
    <row r="27" spans="1:7" x14ac:dyDescent="0.25">
      <c r="D27" s="10"/>
    </row>
    <row r="29" spans="1:7" ht="18.75" x14ac:dyDescent="0.3">
      <c r="A29" s="1"/>
      <c r="B29" s="1"/>
    </row>
    <row r="30" spans="1:7" ht="18.75" x14ac:dyDescent="0.3">
      <c r="A30" s="1"/>
      <c r="B30" s="27"/>
    </row>
  </sheetData>
  <mergeCells count="1">
    <mergeCell ref="A11:H11"/>
  </mergeCells>
  <conditionalFormatting sqref="B25">
    <cfRule type="expression" dxfId="16" priority="4">
      <formula>$B$25="Yes"</formula>
    </cfRule>
    <cfRule type="expression" dxfId="15" priority="5">
      <formula>$B$25="No"</formula>
    </cfRule>
  </conditionalFormatting>
  <conditionalFormatting sqref="G6:H10">
    <cfRule type="containsText" dxfId="14" priority="2" operator="containsText" text="Yes">
      <formula>NOT(ISERROR(SEARCH("Yes",G6)))</formula>
    </cfRule>
  </conditionalFormatting>
  <pageMargins left="0.7" right="0.7" top="0.75" bottom="0.75" header="0.3" footer="0.3"/>
  <pageSetup paperSize="9" orientation="portrait" r:id="rId1"/>
  <ignoredErrors>
    <ignoredError sqref="F7:F9 E8:E9" calculatedColumn="1"/>
  </ignoredErrors>
  <legacyDrawing r:id="rId2"/>
  <tableParts count="2">
    <tablePart r:id="rId3"/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8</vt:i4>
      </vt:variant>
    </vt:vector>
  </HeadingPairs>
  <TitlesOfParts>
    <vt:vector size="9" baseType="lpstr">
      <vt:lpstr>Significance</vt:lpstr>
      <vt:lpstr>challenger_conversion</vt:lpstr>
      <vt:lpstr>challenger_se</vt:lpstr>
      <vt:lpstr>challenger_std_dev</vt:lpstr>
      <vt:lpstr>control_conversion</vt:lpstr>
      <vt:lpstr>control_se</vt:lpstr>
      <vt:lpstr>control_std_dev</vt:lpstr>
      <vt:lpstr>conversion_control</vt:lpstr>
      <vt:lpstr>z_score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Rik Higham</dc:creator>
  <cp:lastModifiedBy>Andrew Campbell-Griffiths</cp:lastModifiedBy>
  <dcterms:created xsi:type="dcterms:W3CDTF">2016-04-15T08:33:00Z</dcterms:created>
  <dcterms:modified xsi:type="dcterms:W3CDTF">2018-04-26T10:47:26Z</dcterms:modified>
</cp:coreProperties>
</file>